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УСН" sheetId="5" r:id="rId1"/>
  </sheets>
  <definedNames>
    <definedName name="_xlnm.Print_Area" localSheetId="0">УСН!$A$1:$AG$20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5" l="1"/>
  <c r="O11" i="5" s="1"/>
  <c r="Q11" i="5" l="1"/>
  <c r="S11" i="5" s="1"/>
  <c r="U11" i="5"/>
  <c r="AB11" i="5"/>
  <c r="N11" i="5"/>
  <c r="E11" i="5" l="1"/>
  <c r="I11" i="5" l="1"/>
  <c r="J11" i="5" l="1"/>
  <c r="L11" i="5"/>
  <c r="V11" i="5" l="1"/>
  <c r="X11" i="5" s="1"/>
  <c r="Z11" i="5" l="1"/>
  <c r="Y11" i="5"/>
  <c r="R11" i="5"/>
  <c r="AC11" i="5"/>
  <c r="AE11" i="5" s="1"/>
  <c r="AG11" i="5" l="1"/>
  <c r="AF11" i="5" l="1"/>
</calcChain>
</file>

<file path=xl/sharedStrings.xml><?xml version="1.0" encoding="utf-8"?>
<sst xmlns="http://schemas.openxmlformats.org/spreadsheetml/2006/main" count="65" uniqueCount="53">
  <si>
    <t>Графа:</t>
  </si>
  <si>
    <t>Формула:</t>
  </si>
  <si>
    <t>тыс. руб</t>
  </si>
  <si>
    <t>Справочно:</t>
  </si>
  <si>
    <t>Норматив отчисления в бюджет МР (ГО), %</t>
  </si>
  <si>
    <t>Норматив отчисления в областной бюджет, %</t>
  </si>
  <si>
    <r>
      <t xml:space="preserve">Ожидаемое поступление в </t>
    </r>
    <r>
      <rPr>
        <b/>
        <sz val="11"/>
        <color theme="1"/>
        <rFont val="Calibri"/>
        <family val="2"/>
        <charset val="204"/>
        <scheme val="minor"/>
      </rPr>
      <t>областной бюджет</t>
    </r>
  </si>
  <si>
    <r>
      <t xml:space="preserve">Ожидаемое поступление в </t>
    </r>
    <r>
      <rPr>
        <b/>
        <sz val="11"/>
        <color theme="1"/>
        <rFont val="Calibri"/>
        <family val="2"/>
        <charset val="204"/>
        <scheme val="minor"/>
      </rPr>
      <t>местный бюджет</t>
    </r>
  </si>
  <si>
    <t>Корректировка</t>
  </si>
  <si>
    <t>Прогноз 2025</t>
  </si>
  <si>
    <t xml:space="preserve"> =3/1</t>
  </si>
  <si>
    <t xml:space="preserve"> =2*4</t>
  </si>
  <si>
    <t xml:space="preserve"> =5+6</t>
  </si>
  <si>
    <t xml:space="preserve"> =7*12</t>
  </si>
  <si>
    <t xml:space="preserve"> =13+14</t>
  </si>
  <si>
    <r>
      <t xml:space="preserve">Итоговый прогноз 2025 года
</t>
    </r>
    <r>
      <rPr>
        <b/>
        <sz val="11"/>
        <color theme="1"/>
        <rFont val="Calibri"/>
        <family val="2"/>
        <charset val="204"/>
        <scheme val="minor"/>
      </rPr>
      <t>Конс. бюджет региона</t>
    </r>
  </si>
  <si>
    <t>Индекс ВРП по НСО на 2025 год
(инд.физ.объема ВРП*инд-деф. ВРП)</t>
  </si>
  <si>
    <t xml:space="preserve"> =15*18</t>
  </si>
  <si>
    <t xml:space="preserve"> =21*19</t>
  </si>
  <si>
    <t xml:space="preserve"> =19+20</t>
  </si>
  <si>
    <t xml:space="preserve"> =25+26</t>
  </si>
  <si>
    <t xml:space="preserve"> =21*8</t>
  </si>
  <si>
    <t xml:space="preserve"> =21*10</t>
  </si>
  <si>
    <t xml:space="preserve"> =15*8</t>
  </si>
  <si>
    <t xml:space="preserve"> =15*10</t>
  </si>
  <si>
    <t xml:space="preserve"> =27*8</t>
  </si>
  <si>
    <t xml:space="preserve"> =27*10</t>
  </si>
  <si>
    <t xml:space="preserve"> - Синие ячейки для заполнения</t>
  </si>
  <si>
    <t>Литвинов Денис Григорьевич</t>
  </si>
  <si>
    <t>(383) 296-50-64</t>
  </si>
  <si>
    <t>/\</t>
  </si>
  <si>
    <t>МР - 50,0%
ГО - 16,5%</t>
  </si>
  <si>
    <t>Приложение 3</t>
  </si>
  <si>
    <t>Факт на 01.06.2023</t>
  </si>
  <si>
    <t xml:space="preserve">Базовый прогноз поступлений на 2025 год (тыс. руб.) </t>
  </si>
  <si>
    <t>Прогноз 2026</t>
  </si>
  <si>
    <t>Индекс ВРП по НСО на 2026 год
(инд.физ.объема ВРП*инд-деф. ВРП)</t>
  </si>
  <si>
    <t xml:space="preserve">Базовый прогноз поступлений на 2026 год (тыс. руб.) </t>
  </si>
  <si>
    <r>
      <t xml:space="preserve">Итоговый прогноз 2026 года
</t>
    </r>
    <r>
      <rPr>
        <b/>
        <sz val="11"/>
        <color theme="1"/>
        <rFont val="Calibri"/>
        <family val="2"/>
        <charset val="204"/>
        <scheme val="minor"/>
      </rPr>
      <t>Конс. бюджет региона</t>
    </r>
  </si>
  <si>
    <t>Расчет по оценке поступлений 2024 года и прогноза на 2025-2027 гг. по налогу, взимаемому в связи с применением упрощенной системы налогообложения (КБК 1 05 01000 00 0000 110)</t>
  </si>
  <si>
    <t>Факт на 01.01.2024</t>
  </si>
  <si>
    <t>Факт на 01.06.2024</t>
  </si>
  <si>
    <t xml:space="preserve">Темп роста 2024 года к 2023 году
</t>
  </si>
  <si>
    <t>Базовое ожидаемое 2024 года</t>
  </si>
  <si>
    <r>
      <t xml:space="preserve">Итоговое ожидаемое 2024  года
</t>
    </r>
    <r>
      <rPr>
        <b/>
        <sz val="11"/>
        <color theme="1"/>
        <rFont val="Calibri"/>
        <family val="2"/>
        <charset val="204"/>
        <scheme val="minor"/>
      </rPr>
      <t>Конс. бюджет региона</t>
    </r>
  </si>
  <si>
    <t>Индекс ВРП по НСО на 2027 год
(инд.физ.объема ВРП*инд-деф. ВРП)</t>
  </si>
  <si>
    <t xml:space="preserve">Базовый прогноз поступлений на 2027 год (тыс. руб.) </t>
  </si>
  <si>
    <r>
      <t xml:space="preserve">Итоговый прогноз 2027 года
</t>
    </r>
    <r>
      <rPr>
        <b/>
        <sz val="11"/>
        <color theme="1"/>
        <rFont val="Calibri"/>
        <family val="2"/>
        <charset val="204"/>
        <scheme val="minor"/>
      </rPr>
      <t>Конс. бюджет региона</t>
    </r>
  </si>
  <si>
    <t>Оценка 2024</t>
  </si>
  <si>
    <t>Прогноз 2027</t>
  </si>
  <si>
    <t>Исполнитель: Худякова О.В.</t>
  </si>
  <si>
    <t>Тел: 838345 22-575</t>
  </si>
  <si>
    <t>Черепановский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</si>
</sst>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C00000"/>
      <name val="Calibri"/>
      <family val="2"/>
      <charset val="204"/>
      <scheme val="minor"/>
    </font>
    <font>
      <i/>
      <sz val="11"/>
      <color theme="0" tint="-0.49998474074526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i/>
      <sz val="12"/>
      <color theme="0" tint="-0.499984740745262"/>
      <name val="Times New Roman"/>
      <family val="1"/>
      <charset val="204"/>
    </font>
    <font>
      <i/>
      <sz val="10"/>
      <color theme="0" tint="-0.499984740745262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5" fillId="0" borderId="1" applyNumberFormat="0">
      <alignment horizontal="right" vertical="top"/>
    </xf>
    <xf numFmtId="0" fontId="5" fillId="2" borderId="1">
      <alignment horizontal="left" vertical="top" wrapText="1"/>
    </xf>
    <xf numFmtId="0" fontId="9" fillId="0" borderId="0"/>
    <xf numFmtId="0" fontId="5" fillId="2" borderId="1">
      <alignment horizontal="left" vertical="top" wrapText="1"/>
    </xf>
  </cellStyleXfs>
  <cellXfs count="70">
    <xf numFmtId="0" fontId="0" fillId="0" borderId="0" xfId="0"/>
    <xf numFmtId="0" fontId="0" fillId="0" borderId="0" xfId="0" applyFont="1"/>
    <xf numFmtId="165" fontId="0" fillId="0" borderId="2" xfId="1" applyNumberFormat="1" applyFont="1" applyFill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11" fillId="0" borderId="0" xfId="0" applyFont="1" applyFill="1" applyBorder="1"/>
    <xf numFmtId="0" fontId="12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164" fontId="2" fillId="5" borderId="2" xfId="0" applyNumberFormat="1" applyFont="1" applyFill="1" applyBorder="1"/>
    <xf numFmtId="164" fontId="2" fillId="0" borderId="2" xfId="0" applyNumberFormat="1" applyFont="1" applyFill="1" applyBorder="1"/>
    <xf numFmtId="164" fontId="2" fillId="4" borderId="2" xfId="0" applyNumberFormat="1" applyFont="1" applyFill="1" applyBorder="1"/>
    <xf numFmtId="164" fontId="2" fillId="6" borderId="2" xfId="0" applyNumberFormat="1" applyFont="1" applyFill="1" applyBorder="1"/>
    <xf numFmtId="165" fontId="2" fillId="6" borderId="2" xfId="1" applyNumberFormat="1" applyFont="1" applyFill="1" applyBorder="1"/>
    <xf numFmtId="164" fontId="2" fillId="7" borderId="2" xfId="0" applyNumberFormat="1" applyFont="1" applyFill="1" applyBorder="1"/>
    <xf numFmtId="164" fontId="0" fillId="0" borderId="0" xfId="0" applyNumberFormat="1" applyFont="1"/>
    <xf numFmtId="0" fontId="0" fillId="0" borderId="0" xfId="0" applyFont="1" applyFill="1" applyBorder="1"/>
    <xf numFmtId="16" fontId="0" fillId="0" borderId="0" xfId="0" applyNumberFormat="1" applyFont="1"/>
    <xf numFmtId="0" fontId="0" fillId="6" borderId="2" xfId="0" applyFont="1" applyFill="1" applyBorder="1" applyAlignment="1">
      <alignment horizontal="center" vertical="center" wrapText="1"/>
    </xf>
    <xf numFmtId="0" fontId="13" fillId="5" borderId="2" xfId="3" applyFont="1" applyFill="1" applyBorder="1" applyAlignment="1">
      <alignment vertical="center" wrapText="1"/>
    </xf>
    <xf numFmtId="0" fontId="6" fillId="0" borderId="6" xfId="4" applyFont="1" applyFill="1" applyBorder="1"/>
    <xf numFmtId="0" fontId="6" fillId="7" borderId="7" xfId="4" applyFont="1" applyFill="1" applyBorder="1"/>
    <xf numFmtId="0" fontId="6" fillId="0" borderId="0" xfId="4" applyFont="1"/>
    <xf numFmtId="0" fontId="8" fillId="7" borderId="2" xfId="0" applyFont="1" applyFill="1" applyBorder="1"/>
    <xf numFmtId="165" fontId="2" fillId="7" borderId="2" xfId="1" applyNumberFormat="1" applyFont="1" applyFill="1" applyBorder="1"/>
    <xf numFmtId="16" fontId="0" fillId="0" borderId="0" xfId="0" applyNumberFormat="1" applyFont="1" applyAlignment="1">
      <alignment horizontal="center" vertical="center" wrapText="1"/>
    </xf>
    <xf numFmtId="16" fontId="14" fillId="0" borderId="0" xfId="0" applyNumberFormat="1" applyFont="1" applyAlignment="1">
      <alignment horizontal="center"/>
    </xf>
    <xf numFmtId="165" fontId="1" fillId="0" borderId="2" xfId="1" applyNumberFormat="1" applyFont="1" applyFill="1" applyBorder="1"/>
    <xf numFmtId="0" fontId="15" fillId="5" borderId="2" xfId="0" applyFont="1" applyFill="1" applyBorder="1" applyAlignment="1"/>
    <xf numFmtId="0" fontId="16" fillId="3" borderId="2" xfId="0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15" fillId="0" borderId="0" xfId="5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/>
    </xf>
    <xf numFmtId="0" fontId="16" fillId="0" borderId="0" xfId="0" applyFont="1"/>
    <xf numFmtId="0" fontId="15" fillId="5" borderId="2" xfId="0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8" fillId="5" borderId="2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 wrapText="1"/>
    </xf>
    <xf numFmtId="0" fontId="10" fillId="0" borderId="0" xfId="4" applyFont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5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 wrapText="1"/>
    </xf>
    <xf numFmtId="0" fontId="0" fillId="3" borderId="5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0" fillId="5" borderId="4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7" fillId="5" borderId="2" xfId="3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</cellXfs>
  <cellStyles count="6">
    <cellStyle name="Данные (только для чтения)" xfId="2"/>
    <cellStyle name="Значение фильтра" xfId="3"/>
    <cellStyle name="Обычный" xfId="0" builtinId="0"/>
    <cellStyle name="Обычный 3" xfId="4"/>
    <cellStyle name="Процентный" xfId="1" builtinId="5"/>
    <cellStyle name="Элементы осей" xfId="5"/>
  </cellStyles>
  <dxfs count="0"/>
  <tableStyles count="0" defaultTableStyle="TableStyleMedium2" defaultPivotStyle="PivotStyleLight16"/>
  <colors>
    <mruColors>
      <color rgb="FFFFFAEB"/>
      <color rgb="FFFFF2CC"/>
      <color rgb="FFCCFFFF"/>
      <color rgb="FFE5FFFF"/>
      <color rgb="FFF5FFD5"/>
      <color rgb="FFC7EA7A"/>
      <color rgb="FF93C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9"/>
  <sheetViews>
    <sheetView tabSelected="1" zoomScaleNormal="100" zoomScaleSheetLayoutView="70" workbookViewId="0">
      <pane xSplit="1" ySplit="10" topLeftCell="F11" activePane="bottomRight" state="frozen"/>
      <selection pane="topRight" activeCell="B1" sqref="B1"/>
      <selection pane="bottomLeft" activeCell="A10" sqref="A10"/>
      <selection pane="bottomRight" activeCell="M12" sqref="M12"/>
    </sheetView>
  </sheetViews>
  <sheetFormatPr defaultRowHeight="15" x14ac:dyDescent="0.25"/>
  <cols>
    <col min="1" max="1" width="27.85546875" style="1" customWidth="1"/>
    <col min="2" max="6" width="12.42578125" style="1" customWidth="1"/>
    <col min="7" max="7" width="15.140625" style="1" bestFit="1" customWidth="1"/>
    <col min="8" max="8" width="12.42578125" style="1" customWidth="1"/>
    <col min="9" max="9" width="11.7109375" style="1" customWidth="1"/>
    <col min="10" max="10" width="13.5703125" style="1" customWidth="1"/>
    <col min="11" max="11" width="11.7109375" style="1" customWidth="1"/>
    <col min="12" max="12" width="13.5703125" style="1" customWidth="1"/>
    <col min="13" max="13" width="2.85546875" style="5" customWidth="1"/>
    <col min="14" max="15" width="12.42578125" style="1" customWidth="1"/>
    <col min="16" max="16" width="15.140625" style="1" customWidth="1"/>
    <col min="17" max="19" width="12.42578125" style="1" customWidth="1"/>
    <col min="20" max="20" width="2.85546875" style="5" customWidth="1"/>
    <col min="21" max="22" width="12.42578125" style="1" customWidth="1"/>
    <col min="23" max="23" width="15.140625" style="1" customWidth="1"/>
    <col min="24" max="24" width="12.42578125" style="1" customWidth="1"/>
    <col min="25" max="25" width="13.85546875" style="1" customWidth="1"/>
    <col min="26" max="26" width="12.42578125" style="1" customWidth="1"/>
    <col min="27" max="27" width="2.85546875" style="5" customWidth="1"/>
    <col min="28" max="29" width="12.42578125" style="1" customWidth="1"/>
    <col min="30" max="30" width="15.140625" style="1" customWidth="1"/>
    <col min="31" max="33" width="12.42578125" style="1" customWidth="1"/>
    <col min="34" max="16384" width="9.140625" style="1"/>
  </cols>
  <sheetData>
    <row r="1" spans="1:38" ht="15.75" x14ac:dyDescent="0.25">
      <c r="I1" s="4"/>
      <c r="J1" s="4"/>
      <c r="K1" s="4"/>
      <c r="AG1" s="4" t="s">
        <v>32</v>
      </c>
    </row>
    <row r="2" spans="1:38" s="3" customFormat="1" ht="32.25" customHeight="1" x14ac:dyDescent="0.25">
      <c r="A2" s="45" t="s">
        <v>39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</row>
    <row r="3" spans="1:38" ht="18.75" x14ac:dyDescent="0.25">
      <c r="A3" s="24"/>
      <c r="B3" s="3" t="s">
        <v>27</v>
      </c>
      <c r="C3" s="3"/>
      <c r="D3" s="3"/>
      <c r="E3" s="3"/>
      <c r="M3" s="1"/>
      <c r="T3" s="1"/>
      <c r="X3" s="6"/>
      <c r="AA3" s="1"/>
      <c r="AF3" s="6"/>
      <c r="AL3" s="6"/>
    </row>
    <row r="4" spans="1:38" s="3" customFormat="1" ht="18.75" x14ac:dyDescent="0.25">
      <c r="M4" s="6"/>
      <c r="T4" s="6"/>
      <c r="AA4" s="6"/>
      <c r="AG4" s="4" t="s">
        <v>2</v>
      </c>
    </row>
    <row r="5" spans="1:38" collapsed="1" x14ac:dyDescent="0.25">
      <c r="A5" s="46" t="s">
        <v>48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N5" s="46" t="s">
        <v>9</v>
      </c>
      <c r="O5" s="46"/>
      <c r="P5" s="46"/>
      <c r="Q5" s="46"/>
      <c r="R5" s="46"/>
      <c r="S5" s="46"/>
      <c r="U5" s="57" t="s">
        <v>35</v>
      </c>
      <c r="V5" s="58"/>
      <c r="W5" s="58"/>
      <c r="X5" s="58"/>
      <c r="Y5" s="58"/>
      <c r="Z5" s="59"/>
      <c r="AB5" s="46" t="s">
        <v>49</v>
      </c>
      <c r="AC5" s="46"/>
      <c r="AD5" s="46"/>
      <c r="AE5" s="46"/>
      <c r="AF5" s="46"/>
      <c r="AG5" s="46"/>
    </row>
    <row r="6" spans="1:38" ht="15" customHeight="1" x14ac:dyDescent="0.25">
      <c r="A6" s="68"/>
      <c r="B6" s="47" t="s">
        <v>33</v>
      </c>
      <c r="C6" s="54" t="s">
        <v>40</v>
      </c>
      <c r="D6" s="47" t="s">
        <v>41</v>
      </c>
      <c r="E6" s="47" t="s">
        <v>42</v>
      </c>
      <c r="F6" s="47" t="s">
        <v>43</v>
      </c>
      <c r="G6" s="51" t="s">
        <v>8</v>
      </c>
      <c r="H6" s="69" t="s">
        <v>44</v>
      </c>
      <c r="I6" s="49" t="s">
        <v>3</v>
      </c>
      <c r="J6" s="49"/>
      <c r="K6" s="49"/>
      <c r="L6" s="49"/>
      <c r="N6" s="47" t="s">
        <v>16</v>
      </c>
      <c r="O6" s="50" t="s">
        <v>34</v>
      </c>
      <c r="P6" s="51" t="s">
        <v>8</v>
      </c>
      <c r="Q6" s="48" t="s">
        <v>15</v>
      </c>
      <c r="R6" s="49" t="s">
        <v>3</v>
      </c>
      <c r="S6" s="49"/>
      <c r="U6" s="54" t="s">
        <v>36</v>
      </c>
      <c r="V6" s="65" t="s">
        <v>37</v>
      </c>
      <c r="W6" s="51" t="s">
        <v>8</v>
      </c>
      <c r="X6" s="60" t="s">
        <v>38</v>
      </c>
      <c r="Y6" s="63" t="s">
        <v>3</v>
      </c>
      <c r="Z6" s="64"/>
      <c r="AB6" s="47" t="s">
        <v>45</v>
      </c>
      <c r="AC6" s="50" t="s">
        <v>46</v>
      </c>
      <c r="AD6" s="51" t="s">
        <v>8</v>
      </c>
      <c r="AE6" s="48" t="s">
        <v>47</v>
      </c>
      <c r="AF6" s="49" t="s">
        <v>3</v>
      </c>
      <c r="AG6" s="49"/>
    </row>
    <row r="7" spans="1:38" ht="15" customHeight="1" x14ac:dyDescent="0.25">
      <c r="A7" s="68"/>
      <c r="B7" s="47"/>
      <c r="C7" s="55"/>
      <c r="D7" s="47"/>
      <c r="E7" s="47"/>
      <c r="F7" s="47"/>
      <c r="G7" s="52"/>
      <c r="H7" s="69"/>
      <c r="I7" s="19"/>
      <c r="J7" s="19"/>
      <c r="K7" s="19"/>
      <c r="L7" s="19"/>
      <c r="N7" s="47"/>
      <c r="O7" s="50"/>
      <c r="P7" s="52"/>
      <c r="Q7" s="48"/>
      <c r="R7" s="19"/>
      <c r="S7" s="19"/>
      <c r="U7" s="55"/>
      <c r="V7" s="66"/>
      <c r="W7" s="52"/>
      <c r="X7" s="61"/>
      <c r="Y7" s="44"/>
      <c r="Z7" s="44"/>
      <c r="AB7" s="47"/>
      <c r="AC7" s="50"/>
      <c r="AD7" s="52"/>
      <c r="AE7" s="48"/>
      <c r="AF7" s="19"/>
      <c r="AG7" s="19"/>
    </row>
    <row r="8" spans="1:38" ht="90" customHeight="1" x14ac:dyDescent="0.25">
      <c r="A8" s="68"/>
      <c r="B8" s="47"/>
      <c r="C8" s="56"/>
      <c r="D8" s="47"/>
      <c r="E8" s="47"/>
      <c r="F8" s="47"/>
      <c r="G8" s="53"/>
      <c r="H8" s="69"/>
      <c r="I8" s="9" t="s">
        <v>5</v>
      </c>
      <c r="J8" s="9" t="s">
        <v>6</v>
      </c>
      <c r="K8" s="9" t="s">
        <v>4</v>
      </c>
      <c r="L8" s="9" t="s">
        <v>7</v>
      </c>
      <c r="M8" s="8"/>
      <c r="N8" s="47"/>
      <c r="O8" s="50"/>
      <c r="P8" s="53"/>
      <c r="Q8" s="48"/>
      <c r="R8" s="9" t="s">
        <v>6</v>
      </c>
      <c r="S8" s="9" t="s">
        <v>7</v>
      </c>
      <c r="T8" s="8"/>
      <c r="U8" s="56"/>
      <c r="V8" s="67"/>
      <c r="W8" s="53"/>
      <c r="X8" s="62"/>
      <c r="Y8" s="44" t="s">
        <v>6</v>
      </c>
      <c r="Z8" s="44" t="s">
        <v>7</v>
      </c>
      <c r="AA8" s="8"/>
      <c r="AB8" s="47"/>
      <c r="AC8" s="50"/>
      <c r="AD8" s="53"/>
      <c r="AE8" s="48"/>
      <c r="AF8" s="9" t="s">
        <v>6</v>
      </c>
      <c r="AG8" s="9" t="s">
        <v>7</v>
      </c>
    </row>
    <row r="9" spans="1:38" s="35" customFormat="1" x14ac:dyDescent="0.25">
      <c r="A9" s="29" t="s">
        <v>0</v>
      </c>
      <c r="B9" s="30">
        <v>1</v>
      </c>
      <c r="C9" s="30">
        <v>2</v>
      </c>
      <c r="D9" s="30">
        <v>3</v>
      </c>
      <c r="E9" s="30">
        <v>4</v>
      </c>
      <c r="F9" s="30">
        <v>5</v>
      </c>
      <c r="G9" s="30">
        <v>6</v>
      </c>
      <c r="H9" s="31">
        <v>7</v>
      </c>
      <c r="I9" s="32">
        <v>8</v>
      </c>
      <c r="J9" s="32">
        <v>9</v>
      </c>
      <c r="K9" s="32">
        <v>10</v>
      </c>
      <c r="L9" s="32">
        <v>11</v>
      </c>
      <c r="M9" s="33"/>
      <c r="N9" s="30">
        <v>12</v>
      </c>
      <c r="O9" s="30">
        <v>13</v>
      </c>
      <c r="P9" s="30">
        <v>14</v>
      </c>
      <c r="Q9" s="34">
        <v>15</v>
      </c>
      <c r="R9" s="32">
        <v>16</v>
      </c>
      <c r="S9" s="32">
        <v>17</v>
      </c>
      <c r="T9" s="33"/>
      <c r="U9" s="30">
        <v>18</v>
      </c>
      <c r="V9" s="30">
        <v>19</v>
      </c>
      <c r="W9" s="30">
        <v>20</v>
      </c>
      <c r="X9" s="34">
        <v>21</v>
      </c>
      <c r="Y9" s="32">
        <v>22</v>
      </c>
      <c r="Z9" s="32">
        <v>23</v>
      </c>
      <c r="AA9" s="33"/>
      <c r="AB9" s="30">
        <v>24</v>
      </c>
      <c r="AC9" s="30">
        <v>25</v>
      </c>
      <c r="AD9" s="30">
        <v>26</v>
      </c>
      <c r="AE9" s="34">
        <v>27</v>
      </c>
      <c r="AF9" s="32">
        <v>28</v>
      </c>
      <c r="AG9" s="32">
        <v>29</v>
      </c>
    </row>
    <row r="10" spans="1:38" s="35" customFormat="1" ht="15.75" x14ac:dyDescent="0.25">
      <c r="A10" s="36" t="s">
        <v>1</v>
      </c>
      <c r="B10" s="37"/>
      <c r="C10" s="37"/>
      <c r="D10" s="37"/>
      <c r="E10" s="37" t="s">
        <v>10</v>
      </c>
      <c r="F10" s="37" t="s">
        <v>11</v>
      </c>
      <c r="G10" s="38"/>
      <c r="H10" s="39" t="s">
        <v>12</v>
      </c>
      <c r="I10" s="40"/>
      <c r="J10" s="40"/>
      <c r="K10" s="40"/>
      <c r="L10" s="40"/>
      <c r="M10" s="41"/>
      <c r="N10" s="37"/>
      <c r="O10" s="37" t="s">
        <v>13</v>
      </c>
      <c r="P10" s="37"/>
      <c r="Q10" s="42" t="s">
        <v>14</v>
      </c>
      <c r="R10" s="40" t="s">
        <v>23</v>
      </c>
      <c r="S10" s="40" t="s">
        <v>24</v>
      </c>
      <c r="T10" s="43"/>
      <c r="U10" s="37"/>
      <c r="V10" s="37" t="s">
        <v>17</v>
      </c>
      <c r="W10" s="37"/>
      <c r="X10" s="42" t="s">
        <v>19</v>
      </c>
      <c r="Y10" s="40" t="s">
        <v>21</v>
      </c>
      <c r="Z10" s="40" t="s">
        <v>22</v>
      </c>
      <c r="AA10" s="43"/>
      <c r="AB10" s="37"/>
      <c r="AC10" s="37" t="s">
        <v>18</v>
      </c>
      <c r="AD10" s="37"/>
      <c r="AE10" s="42" t="s">
        <v>20</v>
      </c>
      <c r="AF10" s="40" t="s">
        <v>25</v>
      </c>
      <c r="AG10" s="40" t="s">
        <v>26</v>
      </c>
    </row>
    <row r="11" spans="1:38" x14ac:dyDescent="0.25">
      <c r="A11" s="20" t="s">
        <v>52</v>
      </c>
      <c r="B11" s="15">
        <v>48060.5</v>
      </c>
      <c r="C11" s="15">
        <v>79458.5</v>
      </c>
      <c r="D11" s="15">
        <v>58961.2</v>
      </c>
      <c r="E11" s="2">
        <f>ROUND(D11/B11,3)</f>
        <v>1.2270000000000001</v>
      </c>
      <c r="F11" s="11">
        <v>109516.2</v>
      </c>
      <c r="G11" s="15"/>
      <c r="H11" s="12">
        <f>ROUND(F11+G11,0)</f>
        <v>109516</v>
      </c>
      <c r="I11" s="14">
        <f t="shared" ref="I11" si="0">100%-K11</f>
        <v>0.5</v>
      </c>
      <c r="J11" s="13">
        <f>ROUND(H11*I11,0)</f>
        <v>54758</v>
      </c>
      <c r="K11" s="25">
        <v>0.5</v>
      </c>
      <c r="L11" s="13">
        <f>ROUND(H11*K11,0)</f>
        <v>54758</v>
      </c>
      <c r="M11" s="7"/>
      <c r="N11" s="28">
        <f>ROUND(102.5%*105.3%,3)</f>
        <v>1.079</v>
      </c>
      <c r="O11" s="11">
        <f>H11*N11</f>
        <v>118167.764</v>
      </c>
      <c r="P11" s="15"/>
      <c r="Q11" s="10">
        <f>ROUND(O11+P11,0)</f>
        <v>118168</v>
      </c>
      <c r="R11" s="13">
        <f t="shared" ref="R11" si="1">ROUND(Q11*I11,0)</f>
        <v>59084</v>
      </c>
      <c r="S11" s="13">
        <f>ROUND(Q11*K11,)</f>
        <v>59084</v>
      </c>
      <c r="T11" s="7"/>
      <c r="U11" s="28">
        <f>ROUND(102.5%*104.7%,3)</f>
        <v>1.073</v>
      </c>
      <c r="V11" s="11">
        <f>Q11*U11</f>
        <v>126794.264</v>
      </c>
      <c r="W11" s="15"/>
      <c r="X11" s="10">
        <f>ROUND(V11+W11,0)</f>
        <v>126794</v>
      </c>
      <c r="Y11" s="13">
        <f t="shared" ref="Y11" si="2">ROUND(X11*I11,0)</f>
        <v>63397</v>
      </c>
      <c r="Z11" s="13">
        <f t="shared" ref="Z11" si="3">ROUND(X11*K11,)</f>
        <v>63397</v>
      </c>
      <c r="AA11" s="7"/>
      <c r="AB11" s="28">
        <f>ROUND(102.9%*104.2%,3)</f>
        <v>1.0720000000000001</v>
      </c>
      <c r="AC11" s="11">
        <f>X11*AB11</f>
        <v>135923.16800000001</v>
      </c>
      <c r="AD11" s="15"/>
      <c r="AE11" s="10">
        <f>ROUND(AC11+AD11,0)</f>
        <v>135923</v>
      </c>
      <c r="AF11" s="13">
        <f>ROUND(AE11*I11,0)</f>
        <v>67962</v>
      </c>
      <c r="AG11" s="13">
        <f>ROUND(AE11*K11,0)</f>
        <v>67962</v>
      </c>
    </row>
    <row r="12" spans="1:38" x14ac:dyDescent="0.25">
      <c r="J12" s="16"/>
      <c r="K12" s="27" t="s">
        <v>30</v>
      </c>
      <c r="L12" s="16"/>
      <c r="M12" s="1"/>
      <c r="N12" s="16"/>
      <c r="Q12" s="16"/>
      <c r="R12" s="16"/>
      <c r="S12" s="16"/>
      <c r="Y12" s="16"/>
      <c r="AF12" s="16"/>
    </row>
    <row r="13" spans="1:38" ht="30" x14ac:dyDescent="0.25">
      <c r="H13" s="16"/>
      <c r="J13" s="16"/>
      <c r="K13" s="26" t="s">
        <v>31</v>
      </c>
      <c r="L13" s="16"/>
      <c r="M13" s="1"/>
      <c r="N13" s="16"/>
      <c r="Q13" s="16"/>
      <c r="R13" s="16"/>
      <c r="S13" s="16"/>
      <c r="X13" s="16"/>
      <c r="Y13" s="16"/>
      <c r="Z13" s="16"/>
      <c r="AE13" s="16"/>
      <c r="AF13" s="16"/>
      <c r="AG13" s="16"/>
    </row>
    <row r="14" spans="1:38" x14ac:dyDescent="0.25">
      <c r="J14" s="16"/>
      <c r="K14" s="18"/>
      <c r="L14" s="16"/>
      <c r="M14" s="1"/>
      <c r="N14" s="16"/>
      <c r="Q14" s="16"/>
      <c r="R14" s="16"/>
      <c r="S14" s="16"/>
      <c r="Y14" s="16"/>
      <c r="AF14" s="16"/>
    </row>
    <row r="15" spans="1:38" x14ac:dyDescent="0.25">
      <c r="A15" s="21" t="s">
        <v>50</v>
      </c>
      <c r="B15" s="22"/>
      <c r="F15" s="17"/>
      <c r="H15" s="17"/>
      <c r="J15" s="17"/>
      <c r="M15" s="1"/>
      <c r="T15" s="1"/>
      <c r="AA15" s="1"/>
    </row>
    <row r="16" spans="1:38" x14ac:dyDescent="0.25">
      <c r="A16" s="21" t="s">
        <v>51</v>
      </c>
      <c r="B16" s="22"/>
      <c r="F16" s="17"/>
      <c r="H16" s="17"/>
      <c r="J16" s="17"/>
      <c r="M16" s="1"/>
      <c r="T16" s="1"/>
      <c r="AA16" s="1"/>
    </row>
    <row r="17" spans="1:27" x14ac:dyDescent="0.25">
      <c r="A17" s="23"/>
      <c r="B17" s="23"/>
      <c r="F17" s="17"/>
      <c r="H17" s="17"/>
      <c r="J17" s="17"/>
      <c r="M17" s="1"/>
      <c r="T17" s="1"/>
      <c r="AA17" s="1"/>
    </row>
    <row r="18" spans="1:27" x14ac:dyDescent="0.25">
      <c r="A18" s="23" t="s">
        <v>28</v>
      </c>
      <c r="B18" s="23"/>
      <c r="F18" s="17"/>
      <c r="H18" s="17"/>
      <c r="J18" s="17"/>
      <c r="M18" s="1"/>
      <c r="T18" s="1"/>
      <c r="AA18" s="1"/>
    </row>
    <row r="19" spans="1:27" x14ac:dyDescent="0.25">
      <c r="A19" s="23" t="s">
        <v>29</v>
      </c>
      <c r="F19" s="17"/>
      <c r="H19" s="17"/>
      <c r="J19" s="17"/>
      <c r="M19" s="1"/>
      <c r="T19" s="1"/>
      <c r="AA19" s="1"/>
    </row>
  </sheetData>
  <mergeCells count="29">
    <mergeCell ref="W6:W8"/>
    <mergeCell ref="P6:P8"/>
    <mergeCell ref="V6:V8"/>
    <mergeCell ref="A5:L5"/>
    <mergeCell ref="A6:A8"/>
    <mergeCell ref="D6:D8"/>
    <mergeCell ref="B6:B8"/>
    <mergeCell ref="C6:C8"/>
    <mergeCell ref="I6:L6"/>
    <mergeCell ref="E6:E8"/>
    <mergeCell ref="H6:H8"/>
    <mergeCell ref="F6:F8"/>
    <mergeCell ref="G6:G8"/>
    <mergeCell ref="A2:AG2"/>
    <mergeCell ref="AB5:AG5"/>
    <mergeCell ref="AB6:AB8"/>
    <mergeCell ref="AE6:AE8"/>
    <mergeCell ref="AF6:AG6"/>
    <mergeCell ref="AC6:AC8"/>
    <mergeCell ref="AD6:AD8"/>
    <mergeCell ref="U6:U8"/>
    <mergeCell ref="U5:Z5"/>
    <mergeCell ref="X6:X8"/>
    <mergeCell ref="N6:N8"/>
    <mergeCell ref="O6:O8"/>
    <mergeCell ref="Q6:Q8"/>
    <mergeCell ref="R6:S6"/>
    <mergeCell ref="N5:S5"/>
    <mergeCell ref="Y6:Z6"/>
  </mergeCells>
  <pageMargins left="0.15748031496062992" right="0.15748031496062992" top="0.74803149606299213" bottom="0.31496062992125984" header="0.31496062992125984" footer="0.31496062992125984"/>
  <pageSetup paperSize="9" scale="58" orientation="landscape" r:id="rId1"/>
  <headerFooter>
    <oddFooter xml:space="preserve">&amp;LЛитвинов Д.Г.
296-50-64
&amp;C&amp;Z
&amp;F
&amp;A&amp;RСтраница &amp;P / &amp;N
&amp;D &amp;T
</oddFooter>
  </headerFooter>
  <colBreaks count="1" manualBreakCount="1">
    <brk id="19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УСН</vt:lpstr>
      <vt:lpstr>УСН!Область_печати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2024-11-14T09:00:05Z</dcterms:modified>
</cp:coreProperties>
</file>